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0" windowHeight="1170"/>
  </bookViews>
  <sheets>
    <sheet name="Документ " sheetId="2" r:id="rId1"/>
  </sheets>
  <definedNames>
    <definedName name="_xlnm._FilterDatabase" localSheetId="0" hidden="1">'Документ '!$A$6:$H$50</definedName>
    <definedName name="_xlnm.Print_Titles" localSheetId="0">'Документ '!$3:$6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8" i="2"/>
  <c r="H7" i="2"/>
  <c r="G34" i="2" l="1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27" i="2"/>
  <c r="G28" i="2"/>
  <c r="G29" i="2"/>
  <c r="G30" i="2"/>
  <c r="G31" i="2"/>
  <c r="G32" i="2"/>
  <c r="G23" i="2"/>
  <c r="G24" i="2"/>
  <c r="G25" i="2"/>
  <c r="G26" i="2"/>
  <c r="G19" i="2"/>
  <c r="G20" i="2"/>
  <c r="G21" i="2"/>
  <c r="G22" i="2"/>
  <c r="G15" i="2"/>
  <c r="G16" i="2"/>
  <c r="G17" i="2"/>
  <c r="G18" i="2"/>
  <c r="G9" i="2"/>
  <c r="G10" i="2"/>
  <c r="G11" i="2"/>
  <c r="G12" i="2"/>
  <c r="G13" i="2"/>
  <c r="G14" i="2"/>
  <c r="G8" i="2"/>
  <c r="G7" i="2"/>
  <c r="C46" i="2"/>
  <c r="E46" i="2" l="1"/>
  <c r="E49" i="2"/>
  <c r="C49" i="2"/>
  <c r="E33" i="2"/>
  <c r="C33" i="2"/>
  <c r="H49" i="2" l="1"/>
  <c r="G49" i="2"/>
  <c r="H46" i="2"/>
  <c r="G46" i="2"/>
  <c r="H33" i="2"/>
  <c r="G33" i="2"/>
  <c r="F33" i="2"/>
  <c r="C50" i="2"/>
  <c r="D49" i="2" s="1"/>
  <c r="E50" i="2"/>
  <c r="D33" i="2" l="1"/>
  <c r="H50" i="2"/>
  <c r="F41" i="2"/>
  <c r="F45" i="2"/>
  <c r="F37" i="2"/>
  <c r="F11" i="2"/>
  <c r="F15" i="2"/>
  <c r="F19" i="2"/>
  <c r="F23" i="2"/>
  <c r="F27" i="2"/>
  <c r="F31" i="2"/>
  <c r="F7" i="2"/>
  <c r="G50" i="2"/>
  <c r="F38" i="2"/>
  <c r="F42" i="2"/>
  <c r="F50" i="2"/>
  <c r="F34" i="2"/>
  <c r="F12" i="2"/>
  <c r="F16" i="2"/>
  <c r="F20" i="2"/>
  <c r="F24" i="2"/>
  <c r="F28" i="2"/>
  <c r="F32" i="2"/>
  <c r="F39" i="2"/>
  <c r="F43" i="2"/>
  <c r="F47" i="2"/>
  <c r="F35" i="2"/>
  <c r="F9" i="2"/>
  <c r="F13" i="2"/>
  <c r="F17" i="2"/>
  <c r="F21" i="2"/>
  <c r="F25" i="2"/>
  <c r="F29" i="2"/>
  <c r="F40" i="2"/>
  <c r="F44" i="2"/>
  <c r="F48" i="2"/>
  <c r="F36" i="2"/>
  <c r="F10" i="2"/>
  <c r="F14" i="2"/>
  <c r="F18" i="2"/>
  <c r="F22" i="2"/>
  <c r="F26" i="2"/>
  <c r="F30" i="2"/>
  <c r="F8" i="2"/>
  <c r="D11" i="2"/>
  <c r="D15" i="2"/>
  <c r="D19" i="2"/>
  <c r="D23" i="2"/>
  <c r="D27" i="2"/>
  <c r="D31" i="2"/>
  <c r="D35" i="2"/>
  <c r="D39" i="2"/>
  <c r="D43" i="2"/>
  <c r="D47" i="2"/>
  <c r="D7" i="2"/>
  <c r="D8" i="2"/>
  <c r="D12" i="2"/>
  <c r="D16" i="2"/>
  <c r="D20" i="2"/>
  <c r="D24" i="2"/>
  <c r="D28" i="2"/>
  <c r="D32" i="2"/>
  <c r="D36" i="2"/>
  <c r="D40" i="2"/>
  <c r="D44" i="2"/>
  <c r="D48" i="2"/>
  <c r="D9" i="2"/>
  <c r="D13" i="2"/>
  <c r="D17" i="2"/>
  <c r="D21" i="2"/>
  <c r="D25" i="2"/>
  <c r="D29" i="2"/>
  <c r="D37" i="2"/>
  <c r="D41" i="2"/>
  <c r="D45" i="2"/>
  <c r="D10" i="2"/>
  <c r="D14" i="2"/>
  <c r="D18" i="2"/>
  <c r="D22" i="2"/>
  <c r="D38" i="2"/>
  <c r="D26" i="2"/>
  <c r="D42" i="2"/>
  <c r="D30" i="2"/>
  <c r="D46" i="2"/>
  <c r="D34" i="2"/>
  <c r="D50" i="2"/>
  <c r="F46" i="2"/>
  <c r="F49" i="2"/>
</calcChain>
</file>

<file path=xl/sharedStrings.xml><?xml version="1.0" encoding="utf-8"?>
<sst xmlns="http://schemas.openxmlformats.org/spreadsheetml/2006/main" count="96" uniqueCount="93">
  <si>
    <t>(рублей)</t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</si>
  <si>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</si>
  <si>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</si>
  <si>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</si>
  <si>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</si>
  <si>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</si>
  <si>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</si>
  <si>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</si>
  <si>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</si>
  <si>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</si>
  <si>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</si>
  <si>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</si>
  <si>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</si>
  <si>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</si>
  <si>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</si>
  <si>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</si>
  <si>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</si>
  <si>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</si>
  <si>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</si>
  <si>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</si>
  <si>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</si>
  <si>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</si>
  <si>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</si>
  <si>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</si>
  <si>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</si>
  <si>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</si>
  <si>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</si>
  <si>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</si>
  <si>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</si>
  <si>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</si>
  <si>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</si>
  <si>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</si>
  <si>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</si>
  <si>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</si>
  <si>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</si>
  <si>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</si>
  <si>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</si>
  <si>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</si>
  <si>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</si>
  <si>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</si>
  <si>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</si>
  <si>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</si>
  <si>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</si>
  <si>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</si>
  <si>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</si>
  <si>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</si>
  <si>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</si>
  <si>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</si>
  <si>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</si>
  <si>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</si>
  <si>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</si>
  <si>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</si>
  <si>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</si>
  <si>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</si>
  <si>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</si>
  <si>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</si>
  <si>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</si>
  <si>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</si>
  <si>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</si>
  <si>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</si>
  <si>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</si>
  <si>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</si>
  <si>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</si>
  <si>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</si>
  <si>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</si>
  <si>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</si>
  <si>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</si>
  <si>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</si>
  <si>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</si>
  <si>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</si>
  <si>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</si>
  <si>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</si>
  <si>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</si>
  <si>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</si>
  <si>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</si>
  <si>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</si>
  <si>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</si>
  <si>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Территориальная программа обязательного медицинского страхования</t>
  </si>
  <si>
    <t>73  0  00  00000</t>
  </si>
  <si>
    <t>ВСЕГО</t>
  </si>
  <si>
    <t>ИТОГО по государственным программам</t>
  </si>
  <si>
    <t>Итого по другим программам</t>
  </si>
  <si>
    <t>ИТОГО по ведомственным программам</t>
  </si>
  <si>
    <t>Ведомственная целевая программа "Предотвращение заноса и распостранения вируса африканской чумы и свиней на территории Калужской области"</t>
  </si>
  <si>
    <t>60  0  00  00000</t>
  </si>
  <si>
    <t>65  0  00  00000</t>
  </si>
  <si>
    <t>Отклонение исполнения за I квартал 2017 года от  I квартала 2016 года</t>
  </si>
  <si>
    <t>Сумма</t>
  </si>
  <si>
    <t>Удельный вес, %</t>
  </si>
  <si>
    <t>Темп роста,%</t>
  </si>
  <si>
    <t>Исполнено за I квартал 
2016 года</t>
  </si>
  <si>
    <t>Исполнено за I квартал 
2017 года</t>
  </si>
  <si>
    <t>Аналитические данные по исполнению расходов областного бюджета по государственным, ведомственным и другим программам за I квартал 2017 года в сравнении с соответствующим периодом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</si>
</sst>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2" borderId="0"/>
    <xf numFmtId="0" fontId="4" fillId="0" borderId="0">
      <alignment horizontal="left" vertical="top" wrapText="1"/>
    </xf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6" fillId="3" borderId="1">
      <alignment horizontal="center" vertical="center" wrapText="1"/>
    </xf>
    <xf numFmtId="0" fontId="6" fillId="3" borderId="1">
      <alignment horizontal="center" vertical="center" shrinkToFit="1"/>
    </xf>
    <xf numFmtId="49" fontId="6" fillId="3" borderId="1">
      <alignment horizontal="left" wrapText="1"/>
    </xf>
    <xf numFmtId="49" fontId="7" fillId="3" borderId="1">
      <alignment horizontal="left" wrapText="1"/>
    </xf>
    <xf numFmtId="0" fontId="6" fillId="3" borderId="1">
      <alignment horizontal="left"/>
    </xf>
    <xf numFmtId="49" fontId="6" fillId="3" borderId="1">
      <alignment horizontal="center" wrapText="1"/>
    </xf>
    <xf numFmtId="49" fontId="7" fillId="3" borderId="1">
      <alignment horizontal="center" wrapText="1"/>
    </xf>
    <xf numFmtId="0" fontId="3" fillId="0" borderId="0"/>
    <xf numFmtId="4" fontId="6" fillId="3" borderId="1">
      <alignment horizontal="right" shrinkToFit="1"/>
    </xf>
    <xf numFmtId="4" fontId="7" fillId="3" borderId="1">
      <alignment horizontal="right" shrinkToFit="1"/>
    </xf>
    <xf numFmtId="0" fontId="2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6" fillId="3" borderId="2" xfId="13" applyNumberFormat="1" applyBorder="1" applyProtection="1">
      <alignment horizontal="center" vertical="center" shrinkToFit="1"/>
    </xf>
    <xf numFmtId="0" fontId="6" fillId="3" borderId="3" xfId="13" applyNumberFormat="1" applyBorder="1" applyProtection="1">
      <alignment horizontal="center" vertical="center" shrinkToFit="1"/>
    </xf>
    <xf numFmtId="4" fontId="11" fillId="3" borderId="10" xfId="20" applyNumberFormat="1" applyFont="1" applyBorder="1" applyProtection="1">
      <alignment horizontal="right" shrinkToFit="1"/>
    </xf>
    <xf numFmtId="0" fontId="6" fillId="3" borderId="16" xfId="13" applyNumberFormat="1" applyBorder="1" applyProtection="1">
      <alignment horizontal="center" vertical="center" shrinkToFit="1"/>
    </xf>
    <xf numFmtId="4" fontId="11" fillId="3" borderId="26" xfId="20" applyNumberFormat="1" applyFont="1" applyBorder="1" applyProtection="1">
      <alignment horizontal="right" shrinkToFit="1"/>
    </xf>
    <xf numFmtId="4" fontId="11" fillId="3" borderId="27" xfId="20" applyNumberFormat="1" applyFont="1" applyBorder="1" applyProtection="1">
      <alignment horizontal="right" shrinkToFit="1"/>
    </xf>
    <xf numFmtId="4" fontId="13" fillId="3" borderId="27" xfId="21" applyNumberFormat="1" applyFont="1" applyBorder="1" applyProtection="1">
      <alignment horizontal="right" shrinkToFit="1"/>
    </xf>
    <xf numFmtId="4" fontId="13" fillId="3" borderId="27" xfId="21" applyNumberFormat="1" applyFont="1" applyBorder="1" applyAlignment="1" applyProtection="1">
      <alignment horizontal="right" shrinkToFit="1"/>
    </xf>
    <xf numFmtId="4" fontId="13" fillId="3" borderId="28" xfId="21" applyNumberFormat="1" applyFont="1" applyBorder="1" applyProtection="1">
      <alignment horizontal="right" shrinkToFit="1"/>
    </xf>
    <xf numFmtId="4" fontId="8" fillId="3" borderId="29" xfId="20" applyNumberFormat="1" applyFont="1" applyBorder="1" applyProtection="1">
      <alignment horizontal="right" shrinkToFit="1"/>
    </xf>
    <xf numFmtId="4" fontId="11" fillId="3" borderId="4" xfId="20" applyNumberFormat="1" applyFont="1" applyBorder="1" applyProtection="1">
      <alignment horizontal="right" shrinkToFit="1"/>
    </xf>
    <xf numFmtId="4" fontId="11" fillId="3" borderId="32" xfId="20" applyNumberFormat="1" applyFont="1" applyBorder="1" applyProtection="1">
      <alignment horizontal="right" shrinkToFit="1"/>
    </xf>
    <xf numFmtId="4" fontId="11" fillId="3" borderId="5" xfId="20" applyNumberFormat="1" applyFont="1" applyBorder="1" applyProtection="1">
      <alignment horizontal="right" shrinkToFit="1"/>
    </xf>
    <xf numFmtId="4" fontId="13" fillId="3" borderId="5" xfId="21" applyNumberFormat="1" applyFont="1" applyBorder="1" applyProtection="1">
      <alignment horizontal="right" shrinkToFit="1"/>
    </xf>
    <xf numFmtId="4" fontId="12" fillId="3" borderId="32" xfId="20" applyNumberFormat="1" applyFont="1" applyBorder="1" applyProtection="1">
      <alignment horizontal="right" shrinkToFit="1"/>
    </xf>
    <xf numFmtId="4" fontId="13" fillId="3" borderId="5" xfId="21" applyNumberFormat="1" applyFont="1" applyBorder="1" applyAlignment="1" applyProtection="1">
      <alignment horizontal="right" shrinkToFit="1"/>
    </xf>
    <xf numFmtId="4" fontId="13" fillId="3" borderId="9" xfId="21" applyNumberFormat="1" applyFont="1" applyBorder="1" applyProtection="1">
      <alignment horizontal="right" shrinkToFit="1"/>
    </xf>
    <xf numFmtId="4" fontId="12" fillId="3" borderId="33" xfId="20" applyNumberFormat="1" applyFont="1" applyBorder="1" applyProtection="1">
      <alignment horizontal="right" shrinkToFit="1"/>
    </xf>
    <xf numFmtId="4" fontId="8" fillId="3" borderId="6" xfId="20" applyNumberFormat="1" applyFont="1" applyBorder="1" applyProtection="1">
      <alignment horizontal="right" shrinkToFit="1"/>
    </xf>
    <xf numFmtId="4" fontId="12" fillId="3" borderId="34" xfId="20" applyNumberFormat="1" applyFont="1" applyBorder="1" applyProtection="1">
      <alignment horizontal="right" shrinkToFit="1"/>
    </xf>
    <xf numFmtId="0" fontId="6" fillId="3" borderId="35" xfId="13" applyNumberFormat="1" applyBorder="1" applyProtection="1">
      <alignment horizontal="center" vertical="center" shrinkToFit="1"/>
    </xf>
    <xf numFmtId="4" fontId="11" fillId="3" borderId="36" xfId="20" applyNumberFormat="1" applyFont="1" applyBorder="1" applyProtection="1">
      <alignment horizontal="right" shrinkToFit="1"/>
    </xf>
    <xf numFmtId="4" fontId="11" fillId="3" borderId="25" xfId="20" applyNumberFormat="1" applyFont="1" applyBorder="1" applyProtection="1">
      <alignment horizontal="right" shrinkToFit="1"/>
    </xf>
    <xf numFmtId="4" fontId="12" fillId="3" borderId="25" xfId="20" applyNumberFormat="1" applyFont="1" applyBorder="1" applyProtection="1">
      <alignment horizontal="right" shrinkToFit="1"/>
    </xf>
    <xf numFmtId="4" fontId="12" fillId="3" borderId="37" xfId="20" applyNumberFormat="1" applyFont="1" applyBorder="1" applyProtection="1">
      <alignment horizontal="right" shrinkToFit="1"/>
    </xf>
    <xf numFmtId="4" fontId="12" fillId="3" borderId="35" xfId="20" applyNumberFormat="1" applyFont="1" applyBorder="1" applyProtection="1">
      <alignment horizontal="right" shrinkToFit="1"/>
    </xf>
    <xf numFmtId="0" fontId="6" fillId="3" borderId="41" xfId="13" applyNumberFormat="1" applyBorder="1" applyProtection="1">
      <alignment horizontal="center" vertical="center" shrinkToFit="1"/>
    </xf>
    <xf numFmtId="4" fontId="11" fillId="3" borderId="42" xfId="20" applyNumberFormat="1" applyFont="1" applyBorder="1" applyProtection="1">
      <alignment horizontal="right" shrinkToFit="1"/>
    </xf>
    <xf numFmtId="4" fontId="12" fillId="3" borderId="42" xfId="20" applyNumberFormat="1" applyFont="1" applyBorder="1" applyProtection="1">
      <alignment horizontal="right" shrinkToFit="1"/>
    </xf>
    <xf numFmtId="4" fontId="12" fillId="3" borderId="43" xfId="20" applyNumberFormat="1" applyFont="1" applyBorder="1" applyProtection="1">
      <alignment horizontal="right" shrinkToFit="1"/>
    </xf>
    <xf numFmtId="4" fontId="12" fillId="3" borderId="44" xfId="20" applyNumberFormat="1" applyFont="1" applyBorder="1" applyProtection="1">
      <alignment horizontal="right" shrinkToFit="1"/>
    </xf>
    <xf numFmtId="0" fontId="6" fillId="3" borderId="8" xfId="13" applyNumberFormat="1" applyBorder="1" applyProtection="1">
      <alignment horizontal="center" vertical="center" shrinkToFit="1"/>
    </xf>
    <xf numFmtId="4" fontId="11" fillId="3" borderId="45" xfId="20" applyNumberFormat="1" applyFont="1" applyBorder="1" applyProtection="1">
      <alignment horizontal="right" shrinkToFit="1"/>
    </xf>
    <xf numFmtId="4" fontId="11" fillId="3" borderId="46" xfId="20" applyNumberFormat="1" applyFont="1" applyBorder="1" applyProtection="1">
      <alignment horizontal="right" shrinkToFit="1"/>
    </xf>
    <xf numFmtId="4" fontId="12" fillId="3" borderId="46" xfId="20" applyNumberFormat="1" applyFont="1" applyBorder="1" applyProtection="1">
      <alignment horizontal="right" shrinkToFit="1"/>
    </xf>
    <xf numFmtId="4" fontId="12" fillId="3" borderId="47" xfId="20" applyNumberFormat="1" applyFont="1" applyBorder="1" applyProtection="1">
      <alignment horizontal="right" shrinkToFit="1"/>
    </xf>
    <xf numFmtId="4" fontId="12" fillId="3" borderId="48" xfId="20" applyNumberFormat="1" applyFont="1" applyBorder="1" applyProtection="1">
      <alignment horizontal="right" shrinkToFit="1"/>
    </xf>
    <xf numFmtId="0" fontId="6" fillId="3" borderId="14" xfId="13" applyNumberFormat="1" applyBorder="1" applyProtection="1">
      <alignment horizontal="center" vertical="center" shrinkToFit="1"/>
    </xf>
    <xf numFmtId="49" fontId="11" fillId="3" borderId="49" xfId="17" applyNumberFormat="1" applyFont="1" applyBorder="1" applyProtection="1">
      <alignment horizontal="center" wrapText="1"/>
    </xf>
    <xf numFmtId="49" fontId="11" fillId="3" borderId="50" xfId="17" applyNumberFormat="1" applyFont="1" applyBorder="1" applyProtection="1">
      <alignment horizontal="center" wrapText="1"/>
    </xf>
    <xf numFmtId="49" fontId="7" fillId="3" borderId="50" xfId="18" applyNumberFormat="1" applyBorder="1" applyProtection="1">
      <alignment horizontal="center" wrapText="1"/>
    </xf>
    <xf numFmtId="49" fontId="13" fillId="3" borderId="50" xfId="18" applyNumberFormat="1" applyFont="1" applyBorder="1" applyAlignment="1" applyProtection="1">
      <alignment horizontal="right" wrapText="1"/>
    </xf>
    <xf numFmtId="49" fontId="14" fillId="3" borderId="51" xfId="18" applyNumberFormat="1" applyFont="1" applyBorder="1" applyProtection="1">
      <alignment horizontal="center" wrapText="1"/>
    </xf>
    <xf numFmtId="0" fontId="8" fillId="3" borderId="52" xfId="16" applyNumberFormat="1" applyFont="1" applyBorder="1" applyProtection="1">
      <alignment horizontal="left"/>
    </xf>
    <xf numFmtId="0" fontId="6" fillId="3" borderId="31" xfId="13" applyNumberFormat="1" applyBorder="1" applyProtection="1">
      <alignment horizontal="center" vertical="center" shrinkToFit="1"/>
    </xf>
    <xf numFmtId="49" fontId="11" fillId="3" borderId="53" xfId="14" applyNumberFormat="1" applyFont="1" applyBorder="1" applyProtection="1">
      <alignment horizontal="left" wrapText="1"/>
    </xf>
    <xf numFmtId="49" fontId="11" fillId="3" borderId="46" xfId="14" applyNumberFormat="1" applyFont="1" applyBorder="1" applyProtection="1">
      <alignment horizontal="left" wrapText="1"/>
    </xf>
    <xf numFmtId="49" fontId="13" fillId="3" borderId="46" xfId="15" applyNumberFormat="1" applyFont="1" applyBorder="1" applyAlignment="1" applyProtection="1">
      <alignment horizontal="right" wrapText="1"/>
    </xf>
    <xf numFmtId="49" fontId="13" fillId="3" borderId="54" xfId="15" applyNumberFormat="1" applyFont="1" applyBorder="1" applyAlignment="1" applyProtection="1">
      <alignment horizontal="right" wrapText="1"/>
    </xf>
    <xf numFmtId="0" fontId="8" fillId="3" borderId="48" xfId="16" applyNumberFormat="1" applyFont="1" applyBorder="1" applyAlignment="1" applyProtection="1">
      <alignment horizontal="right"/>
    </xf>
    <xf numFmtId="0" fontId="10" fillId="0" borderId="11" xfId="11" applyNumberFormat="1" applyFont="1" applyBorder="1" applyAlignment="1" applyProtection="1">
      <alignment horizontal="right"/>
    </xf>
    <xf numFmtId="0" fontId="9" fillId="0" borderId="0" xfId="8" applyNumberFormat="1" applyFont="1" applyBorder="1" applyAlignment="1" applyProtection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6" fillId="3" borderId="30" xfId="12" applyNumberFormat="1" applyBorder="1" applyProtection="1">
      <alignment horizontal="center" vertical="center" wrapText="1"/>
    </xf>
    <xf numFmtId="0" fontId="6" fillId="3" borderId="31" xfId="12" applyBorder="1">
      <alignment horizontal="center" vertical="center" wrapText="1"/>
    </xf>
    <xf numFmtId="0" fontId="6" fillId="3" borderId="15" xfId="12" applyNumberFormat="1" applyBorder="1" applyProtection="1">
      <alignment horizontal="center" vertical="center" wrapText="1"/>
    </xf>
    <xf numFmtId="0" fontId="6" fillId="3" borderId="16" xfId="12" applyBorder="1">
      <alignment horizontal="center" vertical="center" wrapText="1"/>
    </xf>
    <xf numFmtId="0" fontId="6" fillId="3" borderId="19" xfId="12" applyNumberForma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" borderId="23" xfId="12" applyNumberForma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21" xfId="11" applyFont="1" applyBorder="1" applyAlignment="1">
      <alignment horizontal="center" wrapText="1"/>
    </xf>
    <xf numFmtId="0" fontId="12" fillId="0" borderId="22" xfId="11" applyFont="1" applyBorder="1" applyAlignment="1">
      <alignment horizontal="center" wrapText="1"/>
    </xf>
    <xf numFmtId="0" fontId="6" fillId="3" borderId="13" xfId="12" applyNumberFormat="1" applyBorder="1" applyAlignment="1" applyProtection="1">
      <alignment horizontal="center" vertical="center" wrapText="1"/>
    </xf>
    <xf numFmtId="0" fontId="6" fillId="3" borderId="0" xfId="12" applyNumberFormat="1" applyBorder="1" applyAlignment="1" applyProtection="1">
      <alignment horizontal="center" vertical="center" wrapText="1"/>
    </xf>
    <xf numFmtId="0" fontId="6" fillId="3" borderId="11" xfId="12" applyNumberFormat="1" applyBorder="1" applyAlignment="1" applyProtection="1">
      <alignment horizontal="center" vertical="center" wrapText="1"/>
    </xf>
    <xf numFmtId="0" fontId="6" fillId="3" borderId="7" xfId="12" applyNumberFormat="1" applyBorder="1" applyAlignment="1" applyProtection="1">
      <alignment horizontal="center" vertical="center" wrapText="1"/>
    </xf>
    <xf numFmtId="0" fontId="6" fillId="3" borderId="17" xfId="12" applyNumberFormat="1" applyBorder="1" applyAlignment="1" applyProtection="1">
      <alignment horizontal="center" vertical="center" wrapText="1"/>
    </xf>
    <xf numFmtId="0" fontId="6" fillId="3" borderId="8" xfId="12" applyNumberFormat="1" applyBorder="1" applyAlignment="1" applyProtection="1">
      <alignment horizontal="center" vertical="center" wrapText="1"/>
    </xf>
    <xf numFmtId="0" fontId="12" fillId="0" borderId="12" xfId="11" applyFont="1" applyBorder="1" applyAlignment="1">
      <alignment horizontal="center" wrapText="1"/>
    </xf>
    <xf numFmtId="0" fontId="6" fillId="3" borderId="18" xfId="12" applyNumberFormat="1" applyBorder="1" applyAlignment="1" applyProtection="1">
      <alignment horizontal="center" vertical="center" wrapText="1"/>
    </xf>
    <xf numFmtId="0" fontId="6" fillId="3" borderId="38" xfId="12" applyNumberFormat="1" applyBorder="1" applyAlignment="1" applyProtection="1">
      <alignment horizontal="center" vertical="center" wrapText="1"/>
    </xf>
    <xf numFmtId="0" fontId="6" fillId="3" borderId="39" xfId="12" applyNumberFormat="1" applyBorder="1" applyAlignment="1" applyProtection="1">
      <alignment horizontal="center" vertical="center" wrapText="1"/>
    </xf>
    <xf numFmtId="0" fontId="6" fillId="3" borderId="40" xfId="12" applyNumberFormat="1" applyBorder="1" applyAlignment="1" applyProtection="1">
      <alignment horizontal="center" vertical="center" wrapText="1"/>
    </xf>
  </cellXfs>
  <cellStyles count="2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0"/>
  <sheetViews>
    <sheetView tabSelected="1" view="pageBreakPreview" zoomScale="90" zoomScaleNormal="86" zoomScaleSheetLayoutView="90" workbookViewId="0">
      <pane ySplit="6" topLeftCell="A7" activePane="bottomLeft" state="frozen"/>
      <selection pane="bottomLeft" activeCell="A3" sqref="A3:A5"/>
    </sheetView>
  </sheetViews>
  <sheetFormatPr defaultColWidth="8.85546875" defaultRowHeight="15" outlineLevelRow="5" x14ac:dyDescent="0.25"/>
  <cols>
    <col min="1" max="1" width="72.140625" style="1" customWidth="1"/>
    <col min="2" max="2" width="18" style="1" customWidth="1"/>
    <col min="3" max="3" width="21.140625" style="1" customWidth="1"/>
    <col min="4" max="4" width="13" style="1" customWidth="1"/>
    <col min="5" max="5" width="20.7109375" style="1" customWidth="1"/>
    <col min="6" max="6" width="12" style="1" customWidth="1"/>
    <col min="7" max="7" width="21" style="1" customWidth="1"/>
    <col min="8" max="8" width="10" style="1" customWidth="1"/>
    <col min="9" max="16384" width="8.85546875" style="1"/>
  </cols>
  <sheetData>
    <row r="1" spans="1:8" ht="45.75" customHeight="1" x14ac:dyDescent="0.25">
      <c r="A1" s="53" t="s">
        <v>92</v>
      </c>
      <c r="B1" s="54"/>
      <c r="C1" s="54"/>
      <c r="D1" s="54"/>
      <c r="E1" s="54"/>
      <c r="F1" s="54"/>
      <c r="G1" s="54"/>
      <c r="H1" s="54"/>
    </row>
    <row r="2" spans="1:8" ht="18" customHeight="1" thickBot="1" x14ac:dyDescent="0.3">
      <c r="A2" s="52" t="s">
        <v>0</v>
      </c>
      <c r="B2" s="52"/>
      <c r="C2" s="52"/>
      <c r="D2" s="52"/>
      <c r="E2" s="52"/>
      <c r="F2" s="52"/>
      <c r="G2" s="52"/>
      <c r="H2" s="52"/>
    </row>
    <row r="3" spans="1:8" ht="33" customHeight="1" thickBot="1" x14ac:dyDescent="0.3">
      <c r="A3" s="68" t="s">
        <v>1</v>
      </c>
      <c r="B3" s="65" t="s">
        <v>2</v>
      </c>
      <c r="C3" s="63" t="s">
        <v>90</v>
      </c>
      <c r="D3" s="64"/>
      <c r="E3" s="71" t="s">
        <v>91</v>
      </c>
      <c r="F3" s="71"/>
      <c r="G3" s="68" t="s">
        <v>86</v>
      </c>
      <c r="H3" s="73" t="s">
        <v>89</v>
      </c>
    </row>
    <row r="4" spans="1:8" ht="15.75" customHeight="1" thickBot="1" x14ac:dyDescent="0.3">
      <c r="A4" s="69"/>
      <c r="B4" s="66"/>
      <c r="C4" s="55" t="s">
        <v>87</v>
      </c>
      <c r="D4" s="59" t="s">
        <v>88</v>
      </c>
      <c r="E4" s="57" t="s">
        <v>87</v>
      </c>
      <c r="F4" s="61" t="s">
        <v>88</v>
      </c>
      <c r="G4" s="69"/>
      <c r="H4" s="74"/>
    </row>
    <row r="5" spans="1:8" ht="73.900000000000006" customHeight="1" thickBot="1" x14ac:dyDescent="0.3">
      <c r="A5" s="70"/>
      <c r="B5" s="67"/>
      <c r="C5" s="56"/>
      <c r="D5" s="60"/>
      <c r="E5" s="58"/>
      <c r="F5" s="62"/>
      <c r="G5" s="72"/>
      <c r="H5" s="75"/>
    </row>
    <row r="6" spans="1:8" ht="12.75" customHeight="1" thickBot="1" x14ac:dyDescent="0.3">
      <c r="A6" s="46">
        <v>1</v>
      </c>
      <c r="B6" s="39">
        <v>2</v>
      </c>
      <c r="C6" s="2"/>
      <c r="D6" s="3">
        <v>4</v>
      </c>
      <c r="E6" s="5">
        <v>5</v>
      </c>
      <c r="F6" s="22">
        <v>6</v>
      </c>
      <c r="G6" s="33">
        <v>7</v>
      </c>
      <c r="H6" s="28">
        <v>8</v>
      </c>
    </row>
    <row r="7" spans="1:8" ht="39" customHeight="1" x14ac:dyDescent="0.25">
      <c r="A7" s="47" t="s">
        <v>3</v>
      </c>
      <c r="B7" s="40" t="s">
        <v>4</v>
      </c>
      <c r="C7" s="12">
        <v>789003809.61000001</v>
      </c>
      <c r="D7" s="13">
        <f>C7/$C$50%</f>
        <v>6.8721813714545474</v>
      </c>
      <c r="E7" s="6">
        <v>1152833096.05</v>
      </c>
      <c r="F7" s="23">
        <f>E7/$E$50%</f>
        <v>10.074525663125401</v>
      </c>
      <c r="G7" s="34">
        <f>E7-C7</f>
        <v>363829286.43999994</v>
      </c>
      <c r="H7" s="4">
        <f>E7/C7%</f>
        <v>146.11248792573494</v>
      </c>
    </row>
    <row r="8" spans="1:8" ht="42.75" customHeight="1" x14ac:dyDescent="0.25">
      <c r="A8" s="48" t="s">
        <v>5</v>
      </c>
      <c r="B8" s="41" t="s">
        <v>6</v>
      </c>
      <c r="C8" s="14">
        <v>2305899959.7600002</v>
      </c>
      <c r="D8" s="13">
        <f t="shared" ref="D8:D50" si="0">C8/$C$50%</f>
        <v>20.084266457133239</v>
      </c>
      <c r="E8" s="7">
        <v>2303899591.7800002</v>
      </c>
      <c r="F8" s="24">
        <f>E8/$E$50%</f>
        <v>20.133613132880658</v>
      </c>
      <c r="G8" s="35">
        <f>E8-C8</f>
        <v>-2000367.9800000191</v>
      </c>
      <c r="H8" s="29">
        <f>E8/C8%</f>
        <v>99.913250010195227</v>
      </c>
    </row>
    <row r="9" spans="1:8" ht="39.75" customHeight="1" x14ac:dyDescent="0.25">
      <c r="A9" s="48" t="s">
        <v>7</v>
      </c>
      <c r="B9" s="41" t="s">
        <v>8</v>
      </c>
      <c r="C9" s="14">
        <v>1441882378.4400001</v>
      </c>
      <c r="D9" s="13">
        <f t="shared" si="0"/>
        <v>12.558719109153406</v>
      </c>
      <c r="E9" s="7">
        <v>1544893716.71</v>
      </c>
      <c r="F9" s="24">
        <f t="shared" ref="F9:F50" si="1">E9/$E$50%</f>
        <v>13.50071528057609</v>
      </c>
      <c r="G9" s="35">
        <f t="shared" ref="G9:G50" si="2">E9-C9</f>
        <v>103011338.26999998</v>
      </c>
      <c r="H9" s="29">
        <f t="shared" ref="H9:H50" si="3">E9/C9%</f>
        <v>107.14422617338938</v>
      </c>
    </row>
    <row r="10" spans="1:8" ht="35.450000000000003" customHeight="1" x14ac:dyDescent="0.25">
      <c r="A10" s="48" t="s">
        <v>9</v>
      </c>
      <c r="B10" s="41" t="s">
        <v>10</v>
      </c>
      <c r="C10" s="14">
        <v>8599637.2699999996</v>
      </c>
      <c r="D10" s="13">
        <f t="shared" si="0"/>
        <v>7.490238491671182E-2</v>
      </c>
      <c r="E10" s="7">
        <v>0</v>
      </c>
      <c r="F10" s="24">
        <f t="shared" si="1"/>
        <v>0</v>
      </c>
      <c r="G10" s="35">
        <f t="shared" si="2"/>
        <v>-8599637.2699999996</v>
      </c>
      <c r="H10" s="29">
        <f t="shared" si="3"/>
        <v>0</v>
      </c>
    </row>
    <row r="11" spans="1:8" ht="48.6" customHeight="1" x14ac:dyDescent="0.25">
      <c r="A11" s="48" t="s">
        <v>11</v>
      </c>
      <c r="B11" s="41" t="s">
        <v>12</v>
      </c>
      <c r="C11" s="14">
        <v>824050048.52999997</v>
      </c>
      <c r="D11" s="13">
        <f t="shared" si="0"/>
        <v>7.1774322553059404</v>
      </c>
      <c r="E11" s="7">
        <v>831294206.33000004</v>
      </c>
      <c r="F11" s="24">
        <f t="shared" si="1"/>
        <v>7.2646203895206503</v>
      </c>
      <c r="G11" s="35">
        <f t="shared" si="2"/>
        <v>7244157.8000000715</v>
      </c>
      <c r="H11" s="29">
        <f t="shared" si="3"/>
        <v>100.87909196934369</v>
      </c>
    </row>
    <row r="12" spans="1:8" ht="35.450000000000003" customHeight="1" x14ac:dyDescent="0.25">
      <c r="A12" s="48" t="s">
        <v>13</v>
      </c>
      <c r="B12" s="41" t="s">
        <v>14</v>
      </c>
      <c r="C12" s="14">
        <v>0</v>
      </c>
      <c r="D12" s="13">
        <f t="shared" si="0"/>
        <v>0</v>
      </c>
      <c r="E12" s="7">
        <v>0</v>
      </c>
      <c r="F12" s="24">
        <f t="shared" si="1"/>
        <v>0</v>
      </c>
      <c r="G12" s="35">
        <f t="shared" si="2"/>
        <v>0</v>
      </c>
      <c r="H12" s="29">
        <v>0</v>
      </c>
    </row>
    <row r="13" spans="1:8" ht="37.5" customHeight="1" x14ac:dyDescent="0.25">
      <c r="A13" s="48" t="s">
        <v>15</v>
      </c>
      <c r="B13" s="41" t="s">
        <v>16</v>
      </c>
      <c r="C13" s="14">
        <v>68004329.189999998</v>
      </c>
      <c r="D13" s="13">
        <f t="shared" si="0"/>
        <v>0.59231410361476344</v>
      </c>
      <c r="E13" s="7">
        <v>68423417.040000007</v>
      </c>
      <c r="F13" s="24">
        <f t="shared" si="1"/>
        <v>0.59794732931428141</v>
      </c>
      <c r="G13" s="35">
        <f t="shared" si="2"/>
        <v>419087.85000000894</v>
      </c>
      <c r="H13" s="29">
        <f t="shared" si="3"/>
        <v>100.6162664274345</v>
      </c>
    </row>
    <row r="14" spans="1:8" ht="41.25" customHeight="1" x14ac:dyDescent="0.25">
      <c r="A14" s="48" t="s">
        <v>17</v>
      </c>
      <c r="B14" s="41" t="s">
        <v>18</v>
      </c>
      <c r="C14" s="14">
        <v>58521259.840000004</v>
      </c>
      <c r="D14" s="13">
        <f t="shared" si="0"/>
        <v>0.50971707209536643</v>
      </c>
      <c r="E14" s="7">
        <v>69222198.680000007</v>
      </c>
      <c r="F14" s="24">
        <f t="shared" si="1"/>
        <v>0.6049278247207599</v>
      </c>
      <c r="G14" s="35">
        <f t="shared" si="2"/>
        <v>10700938.840000004</v>
      </c>
      <c r="H14" s="29">
        <f t="shared" si="3"/>
        <v>118.28555787974643</v>
      </c>
    </row>
    <row r="15" spans="1:8" ht="35.450000000000003" customHeight="1" x14ac:dyDescent="0.25">
      <c r="A15" s="48" t="s">
        <v>19</v>
      </c>
      <c r="B15" s="41" t="s">
        <v>20</v>
      </c>
      <c r="C15" s="14">
        <v>261768150.59</v>
      </c>
      <c r="D15" s="13">
        <f t="shared" si="0"/>
        <v>2.2799867202338371</v>
      </c>
      <c r="E15" s="7">
        <v>171509206.97</v>
      </c>
      <c r="F15" s="24">
        <f t="shared" si="1"/>
        <v>1.4988066468614036</v>
      </c>
      <c r="G15" s="35">
        <f>E15-C15</f>
        <v>-90258943.620000005</v>
      </c>
      <c r="H15" s="29">
        <f t="shared" si="3"/>
        <v>65.519508994289367</v>
      </c>
    </row>
    <row r="16" spans="1:8" ht="37.5" customHeight="1" x14ac:dyDescent="0.25">
      <c r="A16" s="48" t="s">
        <v>21</v>
      </c>
      <c r="B16" s="41" t="s">
        <v>22</v>
      </c>
      <c r="C16" s="14">
        <v>69436629.739999995</v>
      </c>
      <c r="D16" s="13">
        <f t="shared" si="0"/>
        <v>0.60478936550595697</v>
      </c>
      <c r="E16" s="7">
        <v>22974598.969999999</v>
      </c>
      <c r="F16" s="24">
        <f t="shared" si="1"/>
        <v>0.20077337102511561</v>
      </c>
      <c r="G16" s="35">
        <f t="shared" si="2"/>
        <v>-46462030.769999996</v>
      </c>
      <c r="H16" s="29">
        <f t="shared" si="3"/>
        <v>33.087145871028852</v>
      </c>
    </row>
    <row r="17" spans="1:8" ht="39.75" customHeight="1" x14ac:dyDescent="0.25">
      <c r="A17" s="48" t="s">
        <v>23</v>
      </c>
      <c r="B17" s="41" t="s">
        <v>24</v>
      </c>
      <c r="C17" s="14">
        <v>353660713.81</v>
      </c>
      <c r="D17" s="13">
        <f t="shared" si="0"/>
        <v>3.0803660763840197</v>
      </c>
      <c r="E17" s="7">
        <v>173136246.69</v>
      </c>
      <c r="F17" s="24">
        <f t="shared" si="1"/>
        <v>1.5130252301673719</v>
      </c>
      <c r="G17" s="35">
        <f t="shared" si="2"/>
        <v>-180524467.12</v>
      </c>
      <c r="H17" s="29">
        <f t="shared" si="3"/>
        <v>48.955464921392249</v>
      </c>
    </row>
    <row r="18" spans="1:8" ht="36" customHeight="1" x14ac:dyDescent="0.25">
      <c r="A18" s="48" t="s">
        <v>25</v>
      </c>
      <c r="B18" s="41" t="s">
        <v>26</v>
      </c>
      <c r="C18" s="14">
        <v>333400707.49000001</v>
      </c>
      <c r="D18" s="13">
        <f t="shared" si="0"/>
        <v>2.903902494938607</v>
      </c>
      <c r="E18" s="7">
        <v>386461915.62</v>
      </c>
      <c r="F18" s="24">
        <f t="shared" si="1"/>
        <v>3.3772629360438056</v>
      </c>
      <c r="G18" s="35">
        <f t="shared" si="2"/>
        <v>53061208.129999995</v>
      </c>
      <c r="H18" s="29">
        <f t="shared" si="3"/>
        <v>115.91514563045477</v>
      </c>
    </row>
    <row r="19" spans="1:8" ht="37.15" customHeight="1" x14ac:dyDescent="0.25">
      <c r="A19" s="48" t="s">
        <v>27</v>
      </c>
      <c r="B19" s="41" t="s">
        <v>28</v>
      </c>
      <c r="C19" s="14">
        <v>0</v>
      </c>
      <c r="D19" s="13">
        <f t="shared" si="0"/>
        <v>0</v>
      </c>
      <c r="E19" s="7">
        <v>0</v>
      </c>
      <c r="F19" s="24">
        <f t="shared" si="1"/>
        <v>0</v>
      </c>
      <c r="G19" s="35">
        <f>E19-C19</f>
        <v>0</v>
      </c>
      <c r="H19" s="29">
        <v>0</v>
      </c>
    </row>
    <row r="20" spans="1:8" ht="48.6" customHeight="1" x14ac:dyDescent="0.25">
      <c r="A20" s="48" t="s">
        <v>29</v>
      </c>
      <c r="B20" s="41" t="s">
        <v>30</v>
      </c>
      <c r="C20" s="14">
        <v>147682774.19</v>
      </c>
      <c r="D20" s="13">
        <f t="shared" si="0"/>
        <v>1.2863091373093711</v>
      </c>
      <c r="E20" s="7">
        <v>169464048.49000001</v>
      </c>
      <c r="F20" s="24">
        <f t="shared" si="1"/>
        <v>1.480934153729037</v>
      </c>
      <c r="G20" s="35">
        <f t="shared" si="2"/>
        <v>21781274.300000012</v>
      </c>
      <c r="H20" s="29">
        <f t="shared" si="3"/>
        <v>114.74868983160995</v>
      </c>
    </row>
    <row r="21" spans="1:8" ht="32.450000000000003" customHeight="1" x14ac:dyDescent="0.25">
      <c r="A21" s="48" t="s">
        <v>31</v>
      </c>
      <c r="B21" s="41" t="s">
        <v>32</v>
      </c>
      <c r="C21" s="14">
        <v>1426843301.5899999</v>
      </c>
      <c r="D21" s="13">
        <f t="shared" si="0"/>
        <v>12.427729546728441</v>
      </c>
      <c r="E21" s="7">
        <v>1457885979.1500001</v>
      </c>
      <c r="F21" s="24">
        <f t="shared" si="1"/>
        <v>12.740360908427947</v>
      </c>
      <c r="G21" s="35">
        <f t="shared" si="2"/>
        <v>31042677.560000181</v>
      </c>
      <c r="H21" s="29">
        <f t="shared" si="3"/>
        <v>102.17561925163105</v>
      </c>
    </row>
    <row r="22" spans="1:8" ht="52.15" customHeight="1" x14ac:dyDescent="0.25">
      <c r="A22" s="48" t="s">
        <v>33</v>
      </c>
      <c r="B22" s="41" t="s">
        <v>34</v>
      </c>
      <c r="C22" s="14">
        <v>245405093.69</v>
      </c>
      <c r="D22" s="13">
        <f t="shared" si="0"/>
        <v>2.1374653617326476</v>
      </c>
      <c r="E22" s="7">
        <v>674870553.86000001</v>
      </c>
      <c r="F22" s="24">
        <f t="shared" si="1"/>
        <v>5.8976453204248926</v>
      </c>
      <c r="G22" s="35">
        <f t="shared" si="2"/>
        <v>429465460.17000002</v>
      </c>
      <c r="H22" s="29">
        <f t="shared" si="3"/>
        <v>275.00266751288717</v>
      </c>
    </row>
    <row r="23" spans="1:8" ht="40.9" customHeight="1" x14ac:dyDescent="0.25">
      <c r="A23" s="48" t="s">
        <v>35</v>
      </c>
      <c r="B23" s="41" t="s">
        <v>36</v>
      </c>
      <c r="C23" s="14">
        <v>519015.76</v>
      </c>
      <c r="D23" s="13">
        <f t="shared" si="0"/>
        <v>4.5205997663387175E-3</v>
      </c>
      <c r="E23" s="7">
        <v>1024667</v>
      </c>
      <c r="F23" s="24">
        <f t="shared" si="1"/>
        <v>8.9544913509405268E-3</v>
      </c>
      <c r="G23" s="35">
        <f t="shared" si="2"/>
        <v>505651.24</v>
      </c>
      <c r="H23" s="29">
        <f t="shared" si="3"/>
        <v>197.42502616876217</v>
      </c>
    </row>
    <row r="24" spans="1:8" ht="37.5" customHeight="1" x14ac:dyDescent="0.25">
      <c r="A24" s="48" t="s">
        <v>37</v>
      </c>
      <c r="B24" s="41" t="s">
        <v>38</v>
      </c>
      <c r="C24" s="14">
        <v>66544354.450000003</v>
      </c>
      <c r="D24" s="13">
        <f t="shared" si="0"/>
        <v>0.57959780099515823</v>
      </c>
      <c r="E24" s="7">
        <v>62104339.299999997</v>
      </c>
      <c r="F24" s="24">
        <f t="shared" si="1"/>
        <v>0.54272536259850845</v>
      </c>
      <c r="G24" s="35">
        <f t="shared" si="2"/>
        <v>-4440015.150000006</v>
      </c>
      <c r="H24" s="29">
        <f t="shared" si="3"/>
        <v>93.327735783602591</v>
      </c>
    </row>
    <row r="25" spans="1:8" ht="39" customHeight="1" x14ac:dyDescent="0.25">
      <c r="A25" s="48" t="s">
        <v>39</v>
      </c>
      <c r="B25" s="41" t="s">
        <v>40</v>
      </c>
      <c r="C25" s="14">
        <v>142227147.16999999</v>
      </c>
      <c r="D25" s="13">
        <f t="shared" si="0"/>
        <v>1.2387909150653236</v>
      </c>
      <c r="E25" s="7">
        <v>280855386.99000001</v>
      </c>
      <c r="F25" s="24">
        <f t="shared" si="1"/>
        <v>2.4543750639642048</v>
      </c>
      <c r="G25" s="35">
        <f t="shared" si="2"/>
        <v>138628239.82000002</v>
      </c>
      <c r="H25" s="29">
        <f t="shared" si="3"/>
        <v>197.46960589338244</v>
      </c>
    </row>
    <row r="26" spans="1:8" ht="35.25" customHeight="1" x14ac:dyDescent="0.25">
      <c r="A26" s="48" t="s">
        <v>41</v>
      </c>
      <c r="B26" s="41" t="s">
        <v>42</v>
      </c>
      <c r="C26" s="14">
        <v>1104999.98</v>
      </c>
      <c r="D26" s="13">
        <f t="shared" si="0"/>
        <v>9.6244912705392358E-3</v>
      </c>
      <c r="E26" s="7">
        <v>2000000</v>
      </c>
      <c r="F26" s="24">
        <f t="shared" si="1"/>
        <v>1.747785641762744E-2</v>
      </c>
      <c r="G26" s="35">
        <f t="shared" si="2"/>
        <v>895000.02</v>
      </c>
      <c r="H26" s="29">
        <f t="shared" si="3"/>
        <v>180.99547838905843</v>
      </c>
    </row>
    <row r="27" spans="1:8" ht="35.450000000000003" customHeight="1" x14ac:dyDescent="0.25">
      <c r="A27" s="48" t="s">
        <v>43</v>
      </c>
      <c r="B27" s="41" t="s">
        <v>44</v>
      </c>
      <c r="C27" s="14">
        <v>19122597.350000001</v>
      </c>
      <c r="D27" s="13">
        <f t="shared" si="0"/>
        <v>0.16655680958936467</v>
      </c>
      <c r="E27" s="7">
        <v>23286917.969999999</v>
      </c>
      <c r="F27" s="24">
        <f t="shared" si="1"/>
        <v>0.2035027043443641</v>
      </c>
      <c r="G27" s="35">
        <f t="shared" si="2"/>
        <v>4164320.6199999973</v>
      </c>
      <c r="H27" s="29">
        <f t="shared" si="3"/>
        <v>121.77696127665416</v>
      </c>
    </row>
    <row r="28" spans="1:8" ht="34.15" customHeight="1" x14ac:dyDescent="0.25">
      <c r="A28" s="48" t="s">
        <v>45</v>
      </c>
      <c r="B28" s="41" t="s">
        <v>46</v>
      </c>
      <c r="C28" s="14">
        <v>16759573</v>
      </c>
      <c r="D28" s="13">
        <f t="shared" si="0"/>
        <v>0.14597499272033027</v>
      </c>
      <c r="E28" s="7">
        <v>6170207.3399999999</v>
      </c>
      <c r="F28" s="24">
        <f t="shared" si="1"/>
        <v>5.3920998977755465E-2</v>
      </c>
      <c r="G28" s="35">
        <f t="shared" si="2"/>
        <v>-10589365.66</v>
      </c>
      <c r="H28" s="29">
        <f t="shared" si="3"/>
        <v>36.816017567989348</v>
      </c>
    </row>
    <row r="29" spans="1:8" ht="43.5" customHeight="1" x14ac:dyDescent="0.25">
      <c r="A29" s="48" t="s">
        <v>47</v>
      </c>
      <c r="B29" s="41" t="s">
        <v>48</v>
      </c>
      <c r="C29" s="14">
        <v>19089018.850000001</v>
      </c>
      <c r="D29" s="13">
        <f t="shared" si="0"/>
        <v>0.16626434263372925</v>
      </c>
      <c r="E29" s="7">
        <v>31276267.719999999</v>
      </c>
      <c r="F29" s="24">
        <f t="shared" si="1"/>
        <v>0.27332105824471797</v>
      </c>
      <c r="G29" s="35">
        <f t="shared" si="2"/>
        <v>12187248.869999997</v>
      </c>
      <c r="H29" s="29">
        <f t="shared" si="3"/>
        <v>163.84429166195724</v>
      </c>
    </row>
    <row r="30" spans="1:8" ht="34.5" customHeight="1" x14ac:dyDescent="0.25">
      <c r="A30" s="48" t="s">
        <v>49</v>
      </c>
      <c r="B30" s="41" t="s">
        <v>50</v>
      </c>
      <c r="C30" s="14">
        <v>658251413.25999999</v>
      </c>
      <c r="D30" s="13">
        <f t="shared" si="0"/>
        <v>5.7333349279707546</v>
      </c>
      <c r="E30" s="7">
        <v>616902314.19000006</v>
      </c>
      <c r="F30" s="24">
        <f t="shared" si="1"/>
        <v>5.3910650355574559</v>
      </c>
      <c r="G30" s="35">
        <f t="shared" si="2"/>
        <v>-41349099.069999933</v>
      </c>
      <c r="H30" s="29">
        <f t="shared" si="3"/>
        <v>93.718342530368773</v>
      </c>
    </row>
    <row r="31" spans="1:8" ht="37.9" customHeight="1" x14ac:dyDescent="0.25">
      <c r="A31" s="48" t="s">
        <v>51</v>
      </c>
      <c r="B31" s="41" t="s">
        <v>52</v>
      </c>
      <c r="C31" s="14">
        <v>14868208.609999999</v>
      </c>
      <c r="D31" s="13">
        <f t="shared" si="0"/>
        <v>0.12950130910907465</v>
      </c>
      <c r="E31" s="7">
        <v>6619149.1100000003</v>
      </c>
      <c r="F31" s="24">
        <f t="shared" si="1"/>
        <v>5.7844268875723227E-2</v>
      </c>
      <c r="G31" s="35">
        <f t="shared" si="2"/>
        <v>-8249059.4999999991</v>
      </c>
      <c r="H31" s="29">
        <f t="shared" si="3"/>
        <v>44.51880709790499</v>
      </c>
    </row>
    <row r="32" spans="1:8" ht="48.6" customHeight="1" x14ac:dyDescent="0.25">
      <c r="A32" s="48" t="s">
        <v>53</v>
      </c>
      <c r="B32" s="41" t="s">
        <v>54</v>
      </c>
      <c r="C32" s="14">
        <v>0</v>
      </c>
      <c r="D32" s="13">
        <f t="shared" si="0"/>
        <v>0</v>
      </c>
      <c r="E32" s="7">
        <v>1050000</v>
      </c>
      <c r="F32" s="24">
        <f t="shared" si="1"/>
        <v>9.1758746192544052E-3</v>
      </c>
      <c r="G32" s="35">
        <f t="shared" si="2"/>
        <v>1050000</v>
      </c>
      <c r="H32" s="29">
        <v>0</v>
      </c>
    </row>
    <row r="33" spans="1:8" ht="25.9" customHeight="1" outlineLevel="2" x14ac:dyDescent="0.25">
      <c r="A33" s="49" t="s">
        <v>80</v>
      </c>
      <c r="B33" s="42"/>
      <c r="C33" s="15">
        <f>C7+C8+C9+C10+C11+C12+C13+C14+C15+C16+C17+C18+C19+C20+C21+C22+C23+C24+C25+C26+C27+C28+C29+C30+C31+C32</f>
        <v>9272645122.1700001</v>
      </c>
      <c r="D33" s="16">
        <f t="shared" si="0"/>
        <v>80.764247645627464</v>
      </c>
      <c r="E33" s="8">
        <f>E7+E8+E9+E10+E11+E12+E13+E14+E15+E16+E17+E18+E19+E20+E21+E22+E23+E24+E25+E26+E27+E28+E29+E30+E31+E32</f>
        <v>10058158025.959999</v>
      </c>
      <c r="F33" s="25">
        <f t="shared" si="1"/>
        <v>87.897520901767948</v>
      </c>
      <c r="G33" s="36">
        <f t="shared" si="2"/>
        <v>785512903.78999901</v>
      </c>
      <c r="H33" s="30">
        <f t="shared" si="3"/>
        <v>108.47129264024042</v>
      </c>
    </row>
    <row r="34" spans="1:8" ht="38.25" customHeight="1" x14ac:dyDescent="0.25">
      <c r="A34" s="48" t="s">
        <v>57</v>
      </c>
      <c r="B34" s="41" t="s">
        <v>58</v>
      </c>
      <c r="C34" s="14">
        <v>64322829.469999999</v>
      </c>
      <c r="D34" s="13">
        <f t="shared" si="0"/>
        <v>0.56024843614060427</v>
      </c>
      <c r="E34" s="7">
        <v>63205342.329999998</v>
      </c>
      <c r="F34" s="24">
        <f t="shared" si="1"/>
        <v>0.55234694903536485</v>
      </c>
      <c r="G34" s="35">
        <f t="shared" si="2"/>
        <v>-1117487.1400000006</v>
      </c>
      <c r="H34" s="29">
        <f t="shared" si="3"/>
        <v>98.262689702539916</v>
      </c>
    </row>
    <row r="35" spans="1:8" ht="37.5" customHeight="1" x14ac:dyDescent="0.25">
      <c r="A35" s="48" t="s">
        <v>59</v>
      </c>
      <c r="B35" s="41" t="s">
        <v>60</v>
      </c>
      <c r="C35" s="14">
        <v>522171804.36000001</v>
      </c>
      <c r="D35" s="13">
        <f t="shared" si="0"/>
        <v>4.5480887454717802</v>
      </c>
      <c r="E35" s="7">
        <v>270705869.18000001</v>
      </c>
      <c r="F35" s="24">
        <f t="shared" si="1"/>
        <v>2.3656791564685387</v>
      </c>
      <c r="G35" s="35">
        <f t="shared" si="2"/>
        <v>-251465935.18000001</v>
      </c>
      <c r="H35" s="29">
        <f t="shared" si="3"/>
        <v>51.842299204912202</v>
      </c>
    </row>
    <row r="36" spans="1:8" ht="22.9" customHeight="1" x14ac:dyDescent="0.25">
      <c r="A36" s="48" t="s">
        <v>61</v>
      </c>
      <c r="B36" s="41" t="s">
        <v>62</v>
      </c>
      <c r="C36" s="14">
        <v>2769829.73</v>
      </c>
      <c r="D36" s="13">
        <f t="shared" si="0"/>
        <v>2.4125070171734347E-2</v>
      </c>
      <c r="E36" s="7">
        <v>2446010.9500000002</v>
      </c>
      <c r="F36" s="24">
        <f t="shared" si="1"/>
        <v>2.1375514090022245E-2</v>
      </c>
      <c r="G36" s="35">
        <f t="shared" si="2"/>
        <v>-323818.7799999998</v>
      </c>
      <c r="H36" s="29">
        <f t="shared" si="3"/>
        <v>88.309072702458153</v>
      </c>
    </row>
    <row r="37" spans="1:8" ht="54" customHeight="1" x14ac:dyDescent="0.25">
      <c r="A37" s="48" t="s">
        <v>63</v>
      </c>
      <c r="B37" s="41" t="s">
        <v>64</v>
      </c>
      <c r="C37" s="14">
        <v>2737609.47</v>
      </c>
      <c r="D37" s="13">
        <f t="shared" si="0"/>
        <v>2.3844433414524177E-2</v>
      </c>
      <c r="E37" s="7">
        <v>3125644.58</v>
      </c>
      <c r="F37" s="24">
        <f t="shared" si="1"/>
        <v>2.7314783590887712E-2</v>
      </c>
      <c r="G37" s="35">
        <f t="shared" si="2"/>
        <v>388035.10999999987</v>
      </c>
      <c r="H37" s="29">
        <f t="shared" si="3"/>
        <v>114.17423172487783</v>
      </c>
    </row>
    <row r="38" spans="1:8" ht="36.75" customHeight="1" x14ac:dyDescent="0.25">
      <c r="A38" s="48" t="s">
        <v>65</v>
      </c>
      <c r="B38" s="41" t="s">
        <v>66</v>
      </c>
      <c r="C38" s="14">
        <v>815708.1</v>
      </c>
      <c r="D38" s="13">
        <f t="shared" si="0"/>
        <v>7.1047743256593965E-3</v>
      </c>
      <c r="E38" s="7">
        <v>85050</v>
      </c>
      <c r="F38" s="24">
        <f t="shared" si="1"/>
        <v>7.4324584415960682E-4</v>
      </c>
      <c r="G38" s="35">
        <f t="shared" si="2"/>
        <v>-730658.1</v>
      </c>
      <c r="H38" s="29">
        <f t="shared" si="3"/>
        <v>10.426523899909784</v>
      </c>
    </row>
    <row r="39" spans="1:8" ht="24.75" customHeight="1" x14ac:dyDescent="0.25">
      <c r="A39" s="48" t="s">
        <v>67</v>
      </c>
      <c r="B39" s="41" t="s">
        <v>68</v>
      </c>
      <c r="C39" s="14">
        <v>2105894.41</v>
      </c>
      <c r="D39" s="13">
        <f t="shared" si="0"/>
        <v>1.834222871725516E-2</v>
      </c>
      <c r="E39" s="7">
        <v>2061496.74</v>
      </c>
      <c r="F39" s="24">
        <f t="shared" si="1"/>
        <v>1.8015272013563521E-2</v>
      </c>
      <c r="G39" s="35">
        <f t="shared" si="2"/>
        <v>-44397.670000000158</v>
      </c>
      <c r="H39" s="29">
        <f t="shared" si="3"/>
        <v>97.891742824845622</v>
      </c>
    </row>
    <row r="40" spans="1:8" ht="33.75" customHeight="1" x14ac:dyDescent="0.25">
      <c r="A40" s="48" t="s">
        <v>69</v>
      </c>
      <c r="B40" s="41" t="s">
        <v>70</v>
      </c>
      <c r="C40" s="14">
        <v>29777296.129999999</v>
      </c>
      <c r="D40" s="13">
        <f t="shared" si="0"/>
        <v>0.25935867135802737</v>
      </c>
      <c r="E40" s="7">
        <v>39000611.380000003</v>
      </c>
      <c r="F40" s="24">
        <f t="shared" si="1"/>
        <v>0.34082354294966338</v>
      </c>
      <c r="G40" s="35">
        <f t="shared" si="2"/>
        <v>9223315.2500000037</v>
      </c>
      <c r="H40" s="29">
        <f t="shared" si="3"/>
        <v>130.97432087095279</v>
      </c>
    </row>
    <row r="41" spans="1:8" ht="63" x14ac:dyDescent="0.25">
      <c r="A41" s="48" t="s">
        <v>71</v>
      </c>
      <c r="B41" s="41" t="s">
        <v>72</v>
      </c>
      <c r="C41" s="14">
        <v>42418586.520000003</v>
      </c>
      <c r="D41" s="13">
        <f t="shared" si="0"/>
        <v>0.36946364077794225</v>
      </c>
      <c r="E41" s="7">
        <v>45596106.969999999</v>
      </c>
      <c r="F41" s="24">
        <f t="shared" si="1"/>
        <v>0.39846110541222085</v>
      </c>
      <c r="G41" s="35">
        <f t="shared" si="2"/>
        <v>3177520.4499999955</v>
      </c>
      <c r="H41" s="29">
        <f t="shared" si="3"/>
        <v>107.49086829779634</v>
      </c>
    </row>
    <row r="42" spans="1:8" ht="48" customHeight="1" x14ac:dyDescent="0.25">
      <c r="A42" s="48" t="s">
        <v>83</v>
      </c>
      <c r="B42" s="41" t="s">
        <v>84</v>
      </c>
      <c r="C42" s="14">
        <v>2441959</v>
      </c>
      <c r="D42" s="13">
        <f t="shared" si="0"/>
        <v>2.1269333487693567E-2</v>
      </c>
      <c r="E42" s="7">
        <v>0</v>
      </c>
      <c r="F42" s="24">
        <f t="shared" si="1"/>
        <v>0</v>
      </c>
      <c r="G42" s="35">
        <f t="shared" si="2"/>
        <v>-2441959</v>
      </c>
      <c r="H42" s="29">
        <f t="shared" si="3"/>
        <v>0</v>
      </c>
    </row>
    <row r="43" spans="1:8" ht="37.9" customHeight="1" x14ac:dyDescent="0.25">
      <c r="A43" s="48" t="s">
        <v>73</v>
      </c>
      <c r="B43" s="41" t="s">
        <v>74</v>
      </c>
      <c r="C43" s="14">
        <v>62495578</v>
      </c>
      <c r="D43" s="13">
        <f t="shared" si="0"/>
        <v>0.54433317266512893</v>
      </c>
      <c r="E43" s="7">
        <v>0</v>
      </c>
      <c r="F43" s="24">
        <f t="shared" si="1"/>
        <v>0</v>
      </c>
      <c r="G43" s="35">
        <f t="shared" si="2"/>
        <v>-62495578</v>
      </c>
      <c r="H43" s="29">
        <f t="shared" si="3"/>
        <v>0</v>
      </c>
    </row>
    <row r="44" spans="1:8" ht="30.75" customHeight="1" x14ac:dyDescent="0.25">
      <c r="A44" s="48" t="s">
        <v>75</v>
      </c>
      <c r="B44" s="41" t="s">
        <v>76</v>
      </c>
      <c r="C44" s="14">
        <v>28432775</v>
      </c>
      <c r="D44" s="13">
        <f t="shared" si="0"/>
        <v>0.24764796356349822</v>
      </c>
      <c r="E44" s="7">
        <v>0</v>
      </c>
      <c r="F44" s="24">
        <f t="shared" si="1"/>
        <v>0</v>
      </c>
      <c r="G44" s="35">
        <f t="shared" si="2"/>
        <v>-28432775</v>
      </c>
      <c r="H44" s="29">
        <f t="shared" si="3"/>
        <v>0</v>
      </c>
    </row>
    <row r="45" spans="1:8" ht="23.25" customHeight="1" x14ac:dyDescent="0.25">
      <c r="A45" s="48" t="s">
        <v>67</v>
      </c>
      <c r="B45" s="41" t="s">
        <v>85</v>
      </c>
      <c r="C45" s="14">
        <v>1744774.92</v>
      </c>
      <c r="D45" s="13">
        <f t="shared" si="0"/>
        <v>1.5196897095505644E-2</v>
      </c>
      <c r="E45" s="7">
        <v>0</v>
      </c>
      <c r="F45" s="24">
        <f t="shared" si="1"/>
        <v>0</v>
      </c>
      <c r="G45" s="35">
        <f t="shared" si="2"/>
        <v>-1744774.92</v>
      </c>
      <c r="H45" s="29">
        <f t="shared" si="3"/>
        <v>0</v>
      </c>
    </row>
    <row r="46" spans="1:8" ht="21.75" customHeight="1" outlineLevel="5" x14ac:dyDescent="0.25">
      <c r="A46" s="49" t="s">
        <v>82</v>
      </c>
      <c r="B46" s="43"/>
      <c r="C46" s="17">
        <f>C34+C35+C36+C37+C38+C39+C40+C41+C43+C44+C45+C42</f>
        <v>762234645.11000001</v>
      </c>
      <c r="D46" s="16">
        <f t="shared" si="0"/>
        <v>6.6390233671893535</v>
      </c>
      <c r="E46" s="9">
        <f>E34+E35+E36+E37+E38+E39+E40+E41+E43+E44</f>
        <v>426226132.13</v>
      </c>
      <c r="F46" s="25">
        <f t="shared" si="1"/>
        <v>3.7247595694044207</v>
      </c>
      <c r="G46" s="36">
        <f t="shared" si="2"/>
        <v>-336008512.98000002</v>
      </c>
      <c r="H46" s="30">
        <f t="shared" si="3"/>
        <v>55.917968943604002</v>
      </c>
    </row>
    <row r="47" spans="1:8" ht="29.25" customHeight="1" outlineLevel="5" x14ac:dyDescent="0.25">
      <c r="A47" s="48" t="s">
        <v>55</v>
      </c>
      <c r="B47" s="41" t="s">
        <v>56</v>
      </c>
      <c r="C47" s="14">
        <v>545558640.48000002</v>
      </c>
      <c r="D47" s="13">
        <f t="shared" si="0"/>
        <v>4.7517868487807702</v>
      </c>
      <c r="E47" s="7">
        <v>51271707.020000003</v>
      </c>
      <c r="F47" s="24">
        <f t="shared" si="1"/>
        <v>0.44805976679111043</v>
      </c>
      <c r="G47" s="35">
        <f t="shared" si="2"/>
        <v>-494286933.46000004</v>
      </c>
      <c r="H47" s="29">
        <f t="shared" si="3"/>
        <v>9.3980194273688902</v>
      </c>
    </row>
    <row r="48" spans="1:8" ht="20.25" customHeight="1" x14ac:dyDescent="0.25">
      <c r="A48" s="48" t="s">
        <v>77</v>
      </c>
      <c r="B48" s="41" t="s">
        <v>78</v>
      </c>
      <c r="C48" s="14">
        <v>900687699.99000001</v>
      </c>
      <c r="D48" s="13">
        <f t="shared" si="0"/>
        <v>7.8449421384024083</v>
      </c>
      <c r="E48" s="7">
        <v>907395000</v>
      </c>
      <c r="F48" s="24">
        <f t="shared" si="1"/>
        <v>7.9296597620365254</v>
      </c>
      <c r="G48" s="35">
        <f t="shared" si="2"/>
        <v>6707300.0099999905</v>
      </c>
      <c r="H48" s="29">
        <f t="shared" si="3"/>
        <v>100.74468653342046</v>
      </c>
    </row>
    <row r="49" spans="1:8" ht="21.75" customHeight="1" outlineLevel="5" thickBot="1" x14ac:dyDescent="0.3">
      <c r="A49" s="50" t="s">
        <v>81</v>
      </c>
      <c r="B49" s="44"/>
      <c r="C49" s="18">
        <f>C47+C48</f>
        <v>1446246340.47</v>
      </c>
      <c r="D49" s="19">
        <f t="shared" si="0"/>
        <v>12.596728987183178</v>
      </c>
      <c r="E49" s="10">
        <f>E47+E48</f>
        <v>958666707.01999998</v>
      </c>
      <c r="F49" s="26">
        <f t="shared" si="1"/>
        <v>8.3777195288276349</v>
      </c>
      <c r="G49" s="37">
        <f t="shared" si="2"/>
        <v>-487579633.45000005</v>
      </c>
      <c r="H49" s="31">
        <f t="shared" si="3"/>
        <v>66.286543322104677</v>
      </c>
    </row>
    <row r="50" spans="1:8" ht="28.9" customHeight="1" thickBot="1" x14ac:dyDescent="0.3">
      <c r="A50" s="51" t="s">
        <v>79</v>
      </c>
      <c r="B50" s="45"/>
      <c r="C50" s="20">
        <f>C33+C46+C49</f>
        <v>11481126107.75</v>
      </c>
      <c r="D50" s="21">
        <f t="shared" si="0"/>
        <v>100</v>
      </c>
      <c r="E50" s="11">
        <f>E33+E46+E49</f>
        <v>11443050865.109999</v>
      </c>
      <c r="F50" s="27">
        <f t="shared" si="1"/>
        <v>100</v>
      </c>
      <c r="G50" s="38">
        <f t="shared" si="2"/>
        <v>-38075242.640001297</v>
      </c>
      <c r="H50" s="32">
        <f t="shared" si="3"/>
        <v>99.668366654257895</v>
      </c>
    </row>
  </sheetData>
  <mergeCells count="12">
    <mergeCell ref="A2:H2"/>
    <mergeCell ref="A1:H1"/>
    <mergeCell ref="C4:C5"/>
    <mergeCell ref="E4:E5"/>
    <mergeCell ref="D4:D5"/>
    <mergeCell ref="F4:F5"/>
    <mergeCell ref="C3:D3"/>
    <mergeCell ref="B3:B5"/>
    <mergeCell ref="A3:A5"/>
    <mergeCell ref="E3:F3"/>
    <mergeCell ref="G3:G5"/>
    <mergeCell ref="H3:H5"/>
  </mergeCells>
  <pageMargins left="0.39370078740157483" right="0.19685039370078741" top="0.59055118110236227" bottom="0.59055118110236227" header="0.39370078740157483" footer="0.39370078740157483"/>
  <pageSetup paperSize="9" scale="74" firstPageNumber="312" fitToHeight="0" orientation="landscape" errors="blank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88C0C3F-EF80-49D0-BAF1-6261EC660D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</vt:lpstr>
      <vt:lpstr>'Документ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2017-06-30T09:27:59Z</cp:lastPrinted>
  <dcterms:created xsi:type="dcterms:W3CDTF">2017-04-18T09:09:25Z</dcterms:created>
  <dcterms:modified xsi:type="dcterms:W3CDTF">2017-06-30T09:44:43Z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C__Users_ragimova.MINFIN_AppData_Local_Кейсистемс_Бюджет-КС_ReportManager_sqr_ispcv2017.xls</vt:lpwstr>
  </property>
</Properties>
</file>